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oss\Documents\Tornadoes\"/>
    </mc:Choice>
  </mc:AlternateContent>
  <xr:revisionPtr revIDLastSave="0" documentId="8_{A457FE66-8FB3-4961-8A37-A17EEE3CE140}" xr6:coauthVersionLast="47" xr6:coauthVersionMax="47" xr10:uidLastSave="{00000000-0000-0000-0000-000000000000}"/>
  <bookViews>
    <workbookView xWindow="30570" yWindow="2385" windowWidth="21600" windowHeight="11385" xr2:uid="{9C67B0A5-6E04-4371-8670-4F00F8548D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Q3" i="1"/>
  <c r="Z8" i="1"/>
  <c r="Q6" i="1"/>
  <c r="E6" i="1"/>
  <c r="P12" i="1" l="1"/>
  <c r="D12" i="1"/>
  <c r="O9" i="1"/>
  <c r="J12" i="1" l="1"/>
  <c r="F12" i="1"/>
  <c r="E12" i="1"/>
  <c r="O11" i="1" l="1"/>
  <c r="X11" i="1"/>
  <c r="K12" i="1"/>
  <c r="M12" i="1"/>
  <c r="N12" i="1"/>
  <c r="R12" i="1"/>
  <c r="U12" i="1"/>
  <c r="V12" i="1"/>
  <c r="W12" i="1"/>
  <c r="T11" i="1"/>
  <c r="C12" i="1"/>
  <c r="Q7" i="1"/>
  <c r="Q5" i="1"/>
  <c r="Q12" i="1" l="1"/>
  <c r="T3" i="1"/>
  <c r="T2" i="1"/>
  <c r="O3" i="1"/>
  <c r="O4" i="1"/>
  <c r="O5" i="1"/>
  <c r="O6" i="1"/>
  <c r="O7" i="1"/>
  <c r="O8" i="1"/>
  <c r="O10" i="1"/>
  <c r="O2" i="1"/>
  <c r="O12" i="1" l="1"/>
  <c r="T4" i="1"/>
  <c r="T5" i="1"/>
  <c r="T6" i="1"/>
  <c r="T7" i="1"/>
  <c r="T8" i="1"/>
  <c r="T9" i="1"/>
  <c r="T10" i="1"/>
  <c r="X3" i="1"/>
  <c r="X4" i="1"/>
  <c r="X5" i="1"/>
  <c r="X6" i="1"/>
  <c r="X7" i="1"/>
  <c r="X8" i="1"/>
  <c r="X9" i="1"/>
  <c r="X10" i="1"/>
  <c r="X2" i="1"/>
  <c r="X12" i="1" l="1"/>
  <c r="T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tc={3325DB43-C04A-46D3-A653-7E429D746DC2}</author>
  </authors>
  <commentList>
    <comment ref="B8" authorId="0" shapeId="0" xr:uid="{3325DB43-C04A-46D3-A653-7E429D746DC2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received approved amendment to their plan on 5/26/22
Reply:
    District submitted another amendment approved by District Support on 8/31/22</t>
      </text>
    </comment>
  </commentList>
</comments>
</file>

<file path=xl/sharedStrings.xml><?xml version="1.0" encoding="utf-8"?>
<sst xmlns="http://schemas.openxmlformats.org/spreadsheetml/2006/main" count="56" uniqueCount="35">
  <si>
    <t>District</t>
  </si>
  <si>
    <t>Date Approved</t>
  </si>
  <si>
    <t>Total Approved</t>
  </si>
  <si>
    <t>Wrap Around Amount Approved</t>
  </si>
  <si>
    <t>Transportation Cost Amount Approved</t>
  </si>
  <si>
    <t>Construction and Repairs Amount Approved</t>
  </si>
  <si>
    <t>Totals</t>
  </si>
  <si>
    <t>Transportation Cost Paid</t>
  </si>
  <si>
    <t>Wrap Around Paid-Other</t>
  </si>
  <si>
    <t>Wrap Around Paid-Outside of School Tutoring</t>
  </si>
  <si>
    <t>Wrap Around Balance (not billed)</t>
  </si>
  <si>
    <t>Transportation Cost Balance (not billed)</t>
  </si>
  <si>
    <t>Construction and Repairs Paid</t>
  </si>
  <si>
    <t>Construction and Repairs Balance</t>
  </si>
  <si>
    <t>Denied</t>
  </si>
  <si>
    <t>Increase</t>
  </si>
  <si>
    <t>Christian County</t>
  </si>
  <si>
    <t>Mayfield Independent</t>
  </si>
  <si>
    <t>Caldwell County</t>
  </si>
  <si>
    <t>Calloway County</t>
  </si>
  <si>
    <t>Fulton County</t>
  </si>
  <si>
    <t>Muhlenberg County</t>
  </si>
  <si>
    <t>Bowling Green Independent</t>
  </si>
  <si>
    <t>Marshall County</t>
  </si>
  <si>
    <t>Dawson Springs Independent</t>
  </si>
  <si>
    <t>Transportation Cost Paid-this cycle</t>
  </si>
  <si>
    <t>Construction and Repairs Paid-this cycle</t>
  </si>
  <si>
    <t>Wrap Around Paid-After School Services</t>
  </si>
  <si>
    <t>Wrap Around Paid-After School Services-paid this cycle</t>
  </si>
  <si>
    <t>NA</t>
  </si>
  <si>
    <t>Wrap Around Paid-Outside of School Tutoring-paid this cycle</t>
  </si>
  <si>
    <t>Wrap Around Paid-Other-paid this cycle</t>
  </si>
  <si>
    <t>Date Paid to District</t>
  </si>
  <si>
    <t>Wrap Around Paid-Mental Health Counseling Services-paid this cycle</t>
  </si>
  <si>
    <t>Wrap Around Paid-Mental Health Counseling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</si>
</sst>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14" fontId="2" fillId="0" borderId="1" xfId="0" applyNumberFormat="1" applyFont="1" applyBorder="1"/>
    <xf numFmtId="164" fontId="2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4" fontId="2" fillId="0" borderId="7" xfId="0" applyNumberFormat="1" applyFont="1" applyBorder="1"/>
    <xf numFmtId="164" fontId="2" fillId="0" borderId="2" xfId="0" applyNumberFormat="1" applyFont="1" applyBorder="1"/>
    <xf numFmtId="164" fontId="2" fillId="0" borderId="6" xfId="0" applyNumberFormat="1" applyFont="1" applyBorder="1"/>
    <xf numFmtId="164" fontId="0" fillId="0" borderId="1" xfId="0" applyNumberFormat="1" applyBorder="1"/>
    <xf numFmtId="164" fontId="0" fillId="0" borderId="7" xfId="0" applyNumberForma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164" fontId="0" fillId="0" borderId="9" xfId="0" applyNumberFormat="1" applyBorder="1"/>
    <xf numFmtId="164" fontId="2" fillId="0" borderId="10" xfId="0" applyNumberFormat="1" applyFont="1" applyBorder="1"/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1" fillId="0" borderId="14" xfId="0" applyFont="1" applyBorder="1" applyAlignment="1">
      <alignment horizontal="center" wrapText="1"/>
    </xf>
    <xf numFmtId="164" fontId="2" fillId="0" borderId="15" xfId="0" applyNumberFormat="1" applyFont="1" applyBorder="1"/>
    <xf numFmtId="164" fontId="2" fillId="0" borderId="16" xfId="0" applyNumberFormat="1" applyFont="1" applyBorder="1"/>
    <xf numFmtId="164" fontId="2" fillId="0" borderId="17" xfId="0" applyNumberFormat="1" applyFont="1" applyBorder="1"/>
    <xf numFmtId="0" fontId="1" fillId="2" borderId="14" xfId="0" applyFont="1" applyFill="1" applyBorder="1" applyAlignment="1">
      <alignment horizontal="center" wrapText="1"/>
    </xf>
    <xf numFmtId="164" fontId="2" fillId="2" borderId="15" xfId="0" applyNumberFormat="1" applyFont="1" applyFill="1" applyBorder="1"/>
    <xf numFmtId="164" fontId="2" fillId="2" borderId="16" xfId="0" applyNumberFormat="1" applyFont="1" applyFill="1" applyBorder="1"/>
    <xf numFmtId="164" fontId="2" fillId="2" borderId="17" xfId="0" applyNumberFormat="1" applyFont="1" applyFill="1" applyBorder="1"/>
    <xf numFmtId="0" fontId="1" fillId="2" borderId="12" xfId="0" applyFont="1" applyFill="1" applyBorder="1" applyAlignment="1">
      <alignment horizontal="center" wrapText="1"/>
    </xf>
    <xf numFmtId="164" fontId="2" fillId="2" borderId="2" xfId="0" applyNumberFormat="1" applyFont="1" applyFill="1" applyBorder="1"/>
    <xf numFmtId="164" fontId="2" fillId="2" borderId="13" xfId="0" applyNumberFormat="1" applyFont="1" applyFill="1" applyBorder="1"/>
    <xf numFmtId="164" fontId="0" fillId="2" borderId="2" xfId="0" applyNumberFormat="1" applyFill="1" applyBorder="1"/>
    <xf numFmtId="164" fontId="0" fillId="2" borderId="13" xfId="0" applyNumberFormat="1" applyFill="1" applyBorder="1"/>
    <xf numFmtId="0" fontId="1" fillId="2" borderId="4" xfId="0" applyFont="1" applyFill="1" applyBorder="1" applyAlignment="1">
      <alignment horizontal="center" wrapText="1"/>
    </xf>
    <xf numFmtId="164" fontId="2" fillId="2" borderId="1" xfId="0" applyNumberFormat="1" applyFont="1" applyFill="1" applyBorder="1"/>
    <xf numFmtId="164" fontId="2" fillId="2" borderId="9" xfId="0" applyNumberFormat="1" applyFont="1" applyFill="1" applyBorder="1"/>
    <xf numFmtId="164" fontId="2" fillId="0" borderId="18" xfId="0" applyNumberFormat="1" applyFont="1" applyBorder="1"/>
    <xf numFmtId="164" fontId="2" fillId="0" borderId="19" xfId="0" applyNumberFormat="1" applyFont="1" applyBorder="1"/>
    <xf numFmtId="164" fontId="2" fillId="2" borderId="19" xfId="0" applyNumberFormat="1" applyFont="1" applyFill="1" applyBorder="1"/>
    <xf numFmtId="164" fontId="2" fillId="0" borderId="20" xfId="0" applyNumberFormat="1" applyFont="1" applyBorder="1"/>
    <xf numFmtId="164" fontId="2" fillId="2" borderId="20" xfId="0" applyNumberFormat="1" applyFont="1" applyFill="1" applyBorder="1"/>
    <xf numFmtId="164" fontId="2" fillId="2" borderId="21" xfId="0" applyNumberFormat="1" applyFont="1" applyFill="1" applyBorder="1"/>
    <xf numFmtId="164" fontId="2" fillId="0" borderId="22" xfId="0" applyNumberFormat="1" applyFont="1" applyBorder="1"/>
    <xf numFmtId="164" fontId="0" fillId="0" borderId="20" xfId="0" applyNumberFormat="1" applyBorder="1"/>
    <xf numFmtId="164" fontId="0" fillId="2" borderId="21" xfId="0" applyNumberFormat="1" applyFill="1" applyBorder="1"/>
    <xf numFmtId="0" fontId="0" fillId="0" borderId="18" xfId="0" applyBorder="1"/>
    <xf numFmtId="0" fontId="0" fillId="0" borderId="22" xfId="0" applyBorder="1"/>
    <xf numFmtId="0" fontId="1" fillId="0" borderId="12" xfId="0" applyFont="1" applyBorder="1" applyAlignment="1">
      <alignment horizontal="center" wrapText="1"/>
    </xf>
    <xf numFmtId="14" fontId="2" fillId="0" borderId="2" xfId="0" applyNumberFormat="1" applyFont="1" applyBorder="1"/>
    <xf numFmtId="14" fontId="2" fillId="0" borderId="13" xfId="0" applyNumberFormat="1" applyFont="1" applyBorder="1"/>
    <xf numFmtId="14" fontId="2" fillId="0" borderId="21" xfId="0" applyNumberFormat="1" applyFont="1" applyBorder="1"/>
    <xf numFmtId="14" fontId="2" fillId="0" borderId="9" xfId="0" applyNumberFormat="1" applyFont="1" applyBorder="1"/>
    <xf numFmtId="14" fontId="2" fillId="0" borderId="2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son, Teri - Division of Budget and Financial Management" id="{73D40049-5642-4B29-8DCB-76AF88983CC5}" userId="S::teri.mason@education.ky.gov::11058543-23c0-4c82-bb7f-4aa2aec997c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" dT="2022-06-06T11:42:31.89" personId="{73D40049-5642-4B29-8DCB-76AF88983CC5}" id="{3325DB43-C04A-46D3-A653-7E429D746DC2}">
    <text>District received approved amendment to their plan on 5/26/22</text>
  </threadedComment>
  <threadedComment ref="B8" dT="2022-09-01T14:04:53.92" personId="{73D40049-5642-4B29-8DCB-76AF88983CC5}" id="{6ADBC990-C3D1-4106-A432-4F0F31D18820}" parentId="{3325DB43-C04A-46D3-A653-7E429D746DC2}">
    <text>District submitted another amendment approved by District Support on 8/31/22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987CB-01CE-4637-9F29-677589BC0DFC}">
  <dimension ref="A1:Z12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Q15" sqref="Q15"/>
    </sheetView>
  </sheetViews>
  <sheetFormatPr defaultRowHeight="15" x14ac:dyDescent="0.25"/>
  <cols>
    <col min="1" max="1" width="27.42578125" bestFit="1" customWidth="1"/>
    <col min="2" max="2" width="14.42578125" bestFit="1" customWidth="1"/>
    <col min="3" max="3" width="14.7109375" bestFit="1" customWidth="1"/>
    <col min="4" max="4" width="13.140625" bestFit="1" customWidth="1"/>
    <col min="5" max="6" width="13.140625" customWidth="1"/>
    <col min="7" max="12" width="15.7109375" customWidth="1"/>
    <col min="13" max="15" width="13.140625" customWidth="1"/>
    <col min="16" max="20" width="14.7109375" customWidth="1"/>
    <col min="21" max="21" width="13.140625" bestFit="1" customWidth="1"/>
    <col min="22" max="23" width="13.42578125" customWidth="1"/>
    <col min="24" max="24" width="13.7109375" customWidth="1"/>
    <col min="26" max="26" width="12.42578125" bestFit="1" customWidth="1"/>
  </cols>
  <sheetData>
    <row r="1" spans="1:26" ht="90" x14ac:dyDescent="0.25">
      <c r="A1" s="1" t="s">
        <v>0</v>
      </c>
      <c r="B1" s="1" t="s">
        <v>1</v>
      </c>
      <c r="C1" s="5" t="s">
        <v>2</v>
      </c>
      <c r="D1" s="6" t="s">
        <v>3</v>
      </c>
      <c r="E1" s="22" t="s">
        <v>27</v>
      </c>
      <c r="F1" s="26" t="s">
        <v>28</v>
      </c>
      <c r="G1" s="7" t="s">
        <v>34</v>
      </c>
      <c r="H1" s="35" t="s">
        <v>33</v>
      </c>
      <c r="I1" s="7" t="s">
        <v>32</v>
      </c>
      <c r="J1" s="7" t="s">
        <v>9</v>
      </c>
      <c r="K1" s="35" t="s">
        <v>30</v>
      </c>
      <c r="L1" s="7" t="s">
        <v>32</v>
      </c>
      <c r="M1" s="7" t="s">
        <v>8</v>
      </c>
      <c r="N1" s="30" t="s">
        <v>31</v>
      </c>
      <c r="O1" s="8" t="s">
        <v>10</v>
      </c>
      <c r="P1" s="6" t="s">
        <v>4</v>
      </c>
      <c r="Q1" s="7" t="s">
        <v>7</v>
      </c>
      <c r="R1" s="30" t="s">
        <v>25</v>
      </c>
      <c r="S1" s="49" t="s">
        <v>32</v>
      </c>
      <c r="T1" s="8" t="s">
        <v>11</v>
      </c>
      <c r="U1" s="6" t="s">
        <v>5</v>
      </c>
      <c r="V1" s="7" t="s">
        <v>12</v>
      </c>
      <c r="W1" s="30" t="s">
        <v>26</v>
      </c>
      <c r="X1" s="8" t="s">
        <v>13</v>
      </c>
      <c r="Y1" s="6" t="s">
        <v>14</v>
      </c>
      <c r="Z1" s="8" t="s">
        <v>15</v>
      </c>
    </row>
    <row r="2" spans="1:26" x14ac:dyDescent="0.25">
      <c r="A2" s="2" t="s">
        <v>16</v>
      </c>
      <c r="B2" s="3">
        <v>44615</v>
      </c>
      <c r="C2" s="10">
        <v>2246059</v>
      </c>
      <c r="D2" s="11">
        <v>109667</v>
      </c>
      <c r="E2" s="23">
        <v>13887.16</v>
      </c>
      <c r="F2" s="27"/>
      <c r="G2" s="4"/>
      <c r="H2" s="36"/>
      <c r="I2" s="3"/>
      <c r="J2" s="4"/>
      <c r="K2" s="36"/>
      <c r="L2" s="3"/>
      <c r="M2" s="4">
        <v>2867.32</v>
      </c>
      <c r="N2" s="31"/>
      <c r="O2" s="9">
        <f t="shared" ref="O2:O11" si="0">D2-SUM(E2:M2)</f>
        <v>92912.52</v>
      </c>
      <c r="P2" s="11"/>
      <c r="Q2" s="4"/>
      <c r="R2" s="31"/>
      <c r="S2" s="50"/>
      <c r="T2" s="9">
        <f>P2-Q2-R2</f>
        <v>0</v>
      </c>
      <c r="U2" s="11">
        <v>2136392</v>
      </c>
      <c r="V2" s="12">
        <v>2136392</v>
      </c>
      <c r="W2" s="33"/>
      <c r="X2" s="13">
        <f>U2-V2-W2</f>
        <v>0</v>
      </c>
      <c r="Y2" s="18" t="s">
        <v>29</v>
      </c>
      <c r="Z2" s="19" t="s">
        <v>29</v>
      </c>
    </row>
    <row r="3" spans="1:26" ht="14.25" customHeight="1" x14ac:dyDescent="0.25">
      <c r="A3" s="2" t="s">
        <v>17</v>
      </c>
      <c r="B3" s="3">
        <v>44621</v>
      </c>
      <c r="C3" s="10">
        <v>1051661</v>
      </c>
      <c r="D3" s="11">
        <v>165000</v>
      </c>
      <c r="E3" s="23"/>
      <c r="F3" s="27"/>
      <c r="G3" s="4"/>
      <c r="H3" s="36"/>
      <c r="I3" s="3"/>
      <c r="J3" s="4"/>
      <c r="K3" s="36"/>
      <c r="L3" s="3"/>
      <c r="M3" s="4"/>
      <c r="N3" s="31"/>
      <c r="O3" s="9">
        <f t="shared" si="0"/>
        <v>165000</v>
      </c>
      <c r="P3" s="11">
        <v>436661</v>
      </c>
      <c r="Q3" s="4">
        <f>69370.98+90428.33</f>
        <v>159799.31</v>
      </c>
      <c r="R3" s="31"/>
      <c r="S3" s="50"/>
      <c r="T3" s="9">
        <f>P3-Q3-R3</f>
        <v>276861.69</v>
      </c>
      <c r="U3" s="11">
        <v>450000</v>
      </c>
      <c r="V3" s="12">
        <v>450000</v>
      </c>
      <c r="W3" s="33"/>
      <c r="X3" s="13">
        <f t="shared" ref="X3:X11" si="1">U3-V3-W3</f>
        <v>0</v>
      </c>
      <c r="Y3" s="18" t="s">
        <v>29</v>
      </c>
      <c r="Z3" s="19" t="s">
        <v>29</v>
      </c>
    </row>
    <row r="4" spans="1:26" ht="14.25" customHeight="1" x14ac:dyDescent="0.25">
      <c r="A4" s="2" t="s">
        <v>18</v>
      </c>
      <c r="B4" s="3">
        <v>44623</v>
      </c>
      <c r="C4" s="10">
        <v>1000</v>
      </c>
      <c r="D4" s="11"/>
      <c r="E4" s="23"/>
      <c r="F4" s="27"/>
      <c r="G4" s="4"/>
      <c r="H4" s="36"/>
      <c r="I4" s="3"/>
      <c r="J4" s="4"/>
      <c r="K4" s="36"/>
      <c r="L4" s="3"/>
      <c r="M4" s="4"/>
      <c r="N4" s="31"/>
      <c r="O4" s="9">
        <f t="shared" si="0"/>
        <v>0</v>
      </c>
      <c r="P4" s="11">
        <v>1000</v>
      </c>
      <c r="Q4" s="4">
        <v>1000</v>
      </c>
      <c r="R4" s="31"/>
      <c r="S4" s="50"/>
      <c r="T4" s="9">
        <f t="shared" ref="T4:T11" si="2">P4-Q4-R4</f>
        <v>0</v>
      </c>
      <c r="U4" s="11"/>
      <c r="V4" s="12"/>
      <c r="W4" s="33"/>
      <c r="X4" s="13">
        <f t="shared" si="1"/>
        <v>0</v>
      </c>
      <c r="Y4" s="18" t="s">
        <v>29</v>
      </c>
      <c r="Z4" s="19" t="s">
        <v>29</v>
      </c>
    </row>
    <row r="5" spans="1:26" ht="14.25" customHeight="1" x14ac:dyDescent="0.25">
      <c r="A5" s="2" t="s">
        <v>19</v>
      </c>
      <c r="B5" s="3">
        <v>44628</v>
      </c>
      <c r="C5" s="10">
        <v>10739</v>
      </c>
      <c r="D5" s="11"/>
      <c r="E5" s="23"/>
      <c r="F5" s="27"/>
      <c r="G5" s="4"/>
      <c r="H5" s="36"/>
      <c r="I5" s="3"/>
      <c r="J5" s="4"/>
      <c r="K5" s="36"/>
      <c r="L5" s="3"/>
      <c r="M5" s="4"/>
      <c r="N5" s="31"/>
      <c r="O5" s="9">
        <f t="shared" si="0"/>
        <v>0</v>
      </c>
      <c r="P5" s="11">
        <v>10739</v>
      </c>
      <c r="Q5" s="4">
        <f>2944.4+1027</f>
        <v>3971.4</v>
      </c>
      <c r="R5" s="31"/>
      <c r="S5" s="50"/>
      <c r="T5" s="9">
        <f t="shared" si="2"/>
        <v>6767.6</v>
      </c>
      <c r="U5" s="11"/>
      <c r="V5" s="12"/>
      <c r="W5" s="33"/>
      <c r="X5" s="13">
        <f t="shared" si="1"/>
        <v>0</v>
      </c>
      <c r="Y5" s="18" t="s">
        <v>29</v>
      </c>
      <c r="Z5" s="19" t="s">
        <v>29</v>
      </c>
    </row>
    <row r="6" spans="1:26" ht="14.25" customHeight="1" x14ac:dyDescent="0.25">
      <c r="A6" s="2" t="s">
        <v>20</v>
      </c>
      <c r="B6" s="3">
        <v>44630</v>
      </c>
      <c r="C6" s="10">
        <v>2136672</v>
      </c>
      <c r="D6" s="11">
        <v>153834</v>
      </c>
      <c r="E6" s="23">
        <f>2645.3+1279.67+3961.31+9186.5</f>
        <v>17072.78</v>
      </c>
      <c r="F6" s="27"/>
      <c r="G6" s="4"/>
      <c r="H6" s="36"/>
      <c r="I6" s="3"/>
      <c r="J6" s="4">
        <v>2250</v>
      </c>
      <c r="K6" s="36"/>
      <c r="L6" s="3"/>
      <c r="M6" s="4">
        <v>6158</v>
      </c>
      <c r="N6" s="31"/>
      <c r="O6" s="9">
        <f t="shared" si="0"/>
        <v>128353.22</v>
      </c>
      <c r="P6" s="11">
        <v>257838</v>
      </c>
      <c r="Q6" s="4">
        <f>11097.81+3916.87+4975.91+5418.57</f>
        <v>25409.16</v>
      </c>
      <c r="R6" s="31"/>
      <c r="S6" s="50"/>
      <c r="T6" s="9">
        <f t="shared" si="2"/>
        <v>232428.84</v>
      </c>
      <c r="U6" s="11">
        <v>1725000</v>
      </c>
      <c r="V6" s="12">
        <v>1725000</v>
      </c>
      <c r="W6" s="33"/>
      <c r="X6" s="13">
        <f t="shared" si="1"/>
        <v>0</v>
      </c>
      <c r="Y6" s="18" t="s">
        <v>29</v>
      </c>
      <c r="Z6" s="19" t="s">
        <v>29</v>
      </c>
    </row>
    <row r="7" spans="1:26" ht="14.25" customHeight="1" x14ac:dyDescent="0.25">
      <c r="A7" s="2" t="s">
        <v>21</v>
      </c>
      <c r="B7" s="3">
        <v>44644</v>
      </c>
      <c r="C7" s="10">
        <v>115636.19</v>
      </c>
      <c r="D7" s="11">
        <v>104098.69</v>
      </c>
      <c r="E7" s="23">
        <v>7777.56</v>
      </c>
      <c r="F7" s="27"/>
      <c r="G7" s="4"/>
      <c r="H7" s="36">
        <v>8996.56</v>
      </c>
      <c r="I7" s="3">
        <v>44812</v>
      </c>
      <c r="J7" s="4">
        <v>7777.56</v>
      </c>
      <c r="K7" s="36">
        <v>2998.85</v>
      </c>
      <c r="L7" s="3">
        <v>44812</v>
      </c>
      <c r="M7" s="4"/>
      <c r="N7" s="31"/>
      <c r="O7" s="9">
        <f t="shared" si="0"/>
        <v>-13075.839999999997</v>
      </c>
      <c r="P7" s="11">
        <v>11537.5</v>
      </c>
      <c r="Q7" s="4">
        <f>4615+4615</f>
        <v>9230</v>
      </c>
      <c r="R7" s="31">
        <v>4615</v>
      </c>
      <c r="S7" s="50">
        <v>44812</v>
      </c>
      <c r="T7" s="9">
        <f t="shared" si="2"/>
        <v>-2307.5</v>
      </c>
      <c r="U7" s="11"/>
      <c r="V7" s="12"/>
      <c r="W7" s="33"/>
      <c r="X7" s="13">
        <f t="shared" si="1"/>
        <v>0</v>
      </c>
      <c r="Y7" s="18" t="s">
        <v>29</v>
      </c>
      <c r="Z7" s="19" t="s">
        <v>29</v>
      </c>
    </row>
    <row r="8" spans="1:26" x14ac:dyDescent="0.25">
      <c r="A8" s="2" t="s">
        <v>22</v>
      </c>
      <c r="B8" s="3">
        <v>44644</v>
      </c>
      <c r="C8" s="10">
        <v>4230639</v>
      </c>
      <c r="D8" s="14">
        <v>4223839</v>
      </c>
      <c r="E8" s="24"/>
      <c r="F8" s="28"/>
      <c r="G8" s="15"/>
      <c r="H8" s="37"/>
      <c r="I8" s="53"/>
      <c r="J8" s="15"/>
      <c r="K8" s="37"/>
      <c r="L8" s="53"/>
      <c r="M8" s="15"/>
      <c r="N8" s="32"/>
      <c r="O8" s="9">
        <f t="shared" si="0"/>
        <v>4223839</v>
      </c>
      <c r="P8" s="14">
        <v>0</v>
      </c>
      <c r="Q8" s="15"/>
      <c r="R8" s="32"/>
      <c r="S8" s="51"/>
      <c r="T8" s="9">
        <f t="shared" si="2"/>
        <v>0</v>
      </c>
      <c r="U8" s="14">
        <v>6800</v>
      </c>
      <c r="V8" s="16">
        <v>6800</v>
      </c>
      <c r="W8" s="34"/>
      <c r="X8" s="13">
        <f t="shared" si="1"/>
        <v>0</v>
      </c>
      <c r="Y8" s="18" t="s">
        <v>29</v>
      </c>
      <c r="Z8" s="13">
        <f>1797838+966562</f>
        <v>2764400</v>
      </c>
    </row>
    <row r="9" spans="1:26" x14ac:dyDescent="0.25">
      <c r="A9" s="2" t="s">
        <v>23</v>
      </c>
      <c r="B9" s="3">
        <v>44672</v>
      </c>
      <c r="C9" s="10">
        <v>78000</v>
      </c>
      <c r="D9" s="11">
        <v>48000</v>
      </c>
      <c r="E9" s="23"/>
      <c r="F9" s="27"/>
      <c r="G9" s="4"/>
      <c r="H9" s="36"/>
      <c r="I9" s="3"/>
      <c r="J9" s="4"/>
      <c r="K9" s="36"/>
      <c r="L9" s="3"/>
      <c r="M9" s="4"/>
      <c r="N9" s="31"/>
      <c r="O9" s="9">
        <f t="shared" si="0"/>
        <v>48000</v>
      </c>
      <c r="P9" s="11">
        <v>30000</v>
      </c>
      <c r="Q9" s="4"/>
      <c r="R9" s="32"/>
      <c r="S9" s="51"/>
      <c r="T9" s="9">
        <f t="shared" si="2"/>
        <v>30000</v>
      </c>
      <c r="U9" s="11"/>
      <c r="V9" s="12"/>
      <c r="W9" s="33"/>
      <c r="X9" s="13">
        <f t="shared" si="1"/>
        <v>0</v>
      </c>
      <c r="Y9" s="18" t="s">
        <v>29</v>
      </c>
      <c r="Z9" s="19" t="s">
        <v>29</v>
      </c>
    </row>
    <row r="10" spans="1:26" x14ac:dyDescent="0.25">
      <c r="A10" s="2" t="s">
        <v>24</v>
      </c>
      <c r="B10" s="3">
        <v>44685</v>
      </c>
      <c r="C10" s="10">
        <v>616804</v>
      </c>
      <c r="D10" s="11">
        <v>23156</v>
      </c>
      <c r="E10" s="23"/>
      <c r="F10" s="27"/>
      <c r="G10" s="4"/>
      <c r="H10" s="36"/>
      <c r="I10" s="3"/>
      <c r="J10" s="4">
        <v>7495</v>
      </c>
      <c r="K10" s="36"/>
      <c r="L10" s="3"/>
      <c r="M10" s="4">
        <v>15661</v>
      </c>
      <c r="N10" s="31"/>
      <c r="O10" s="9">
        <f t="shared" si="0"/>
        <v>0</v>
      </c>
      <c r="P10" s="11">
        <v>593648</v>
      </c>
      <c r="Q10" s="4">
        <v>70209</v>
      </c>
      <c r="R10" s="36"/>
      <c r="S10" s="50"/>
      <c r="T10" s="9">
        <f t="shared" si="2"/>
        <v>523439</v>
      </c>
      <c r="U10" s="11"/>
      <c r="V10" s="12"/>
      <c r="W10" s="33"/>
      <c r="X10" s="13">
        <f t="shared" si="1"/>
        <v>0</v>
      </c>
      <c r="Y10" s="18" t="s">
        <v>29</v>
      </c>
      <c r="Z10" s="19" t="s">
        <v>29</v>
      </c>
    </row>
    <row r="11" spans="1:26" ht="15.75" thickBot="1" x14ac:dyDescent="0.3">
      <c r="A11" s="2" t="s">
        <v>20</v>
      </c>
      <c r="B11" s="3">
        <v>44742</v>
      </c>
      <c r="C11" s="10">
        <v>276301.62</v>
      </c>
      <c r="D11" s="38">
        <v>171301.62</v>
      </c>
      <c r="E11" s="39"/>
      <c r="F11" s="40"/>
      <c r="G11" s="41"/>
      <c r="H11" s="42"/>
      <c r="I11" s="54"/>
      <c r="J11" s="41"/>
      <c r="K11" s="42"/>
      <c r="L11" s="54"/>
      <c r="M11" s="41"/>
      <c r="N11" s="43"/>
      <c r="O11" s="9">
        <f t="shared" si="0"/>
        <v>171301.62</v>
      </c>
      <c r="P11" s="38">
        <v>0</v>
      </c>
      <c r="Q11" s="41"/>
      <c r="R11" s="43"/>
      <c r="S11" s="52"/>
      <c r="T11" s="44">
        <f t="shared" si="2"/>
        <v>0</v>
      </c>
      <c r="U11" s="38">
        <v>105000</v>
      </c>
      <c r="V11" s="45">
        <v>105000</v>
      </c>
      <c r="W11" s="46"/>
      <c r="X11" s="13">
        <f t="shared" si="1"/>
        <v>0</v>
      </c>
      <c r="Y11" s="47" t="s">
        <v>29</v>
      </c>
      <c r="Z11" s="48" t="s">
        <v>29</v>
      </c>
    </row>
    <row r="12" spans="1:26" ht="15.75" thickBot="1" x14ac:dyDescent="0.3">
      <c r="A12" s="2"/>
      <c r="B12" s="2" t="s">
        <v>6</v>
      </c>
      <c r="C12" s="10">
        <f>SUM(C2:C11)</f>
        <v>10763511.810000001</v>
      </c>
      <c r="D12" s="17">
        <f>SUM(D2:D11)</f>
        <v>4998896.3099999996</v>
      </c>
      <c r="E12" s="25">
        <f>SUM(E2:E11)</f>
        <v>38737.5</v>
      </c>
      <c r="F12" s="29">
        <f>SUM(F2:F11)</f>
        <v>0</v>
      </c>
      <c r="G12" s="25"/>
      <c r="H12" s="29">
        <f>SUM(H2:H11)</f>
        <v>8996.56</v>
      </c>
      <c r="I12" s="25"/>
      <c r="J12" s="25">
        <f>SUM(J2:J11)</f>
        <v>17522.560000000001</v>
      </c>
      <c r="K12" s="29">
        <f t="shared" ref="K12:X12" si="3">SUM(K2:K11)</f>
        <v>2998.85</v>
      </c>
      <c r="L12" s="25"/>
      <c r="M12" s="25">
        <f t="shared" si="3"/>
        <v>24686.32</v>
      </c>
      <c r="N12" s="29">
        <f t="shared" si="3"/>
        <v>0</v>
      </c>
      <c r="O12" s="25">
        <f>SUM(O2:O11)</f>
        <v>4816330.5200000005</v>
      </c>
      <c r="P12" s="25">
        <f>SUM(P2:P11)</f>
        <v>1341423.5</v>
      </c>
      <c r="Q12" s="25">
        <f t="shared" si="3"/>
        <v>269618.87</v>
      </c>
      <c r="R12" s="29">
        <f t="shared" si="3"/>
        <v>4615</v>
      </c>
      <c r="S12" s="25"/>
      <c r="T12" s="25">
        <f t="shared" si="3"/>
        <v>1067189.6299999999</v>
      </c>
      <c r="U12" s="25">
        <f t="shared" si="3"/>
        <v>4423192</v>
      </c>
      <c r="V12" s="25">
        <f t="shared" si="3"/>
        <v>4423192</v>
      </c>
      <c r="W12" s="29">
        <f t="shared" si="3"/>
        <v>0</v>
      </c>
      <c r="X12" s="25">
        <f t="shared" si="3"/>
        <v>0</v>
      </c>
      <c r="Y12" s="20"/>
      <c r="Z12" s="21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12F0C9235F054B9B1687E92ED49EBB" ma:contentTypeVersion="11" ma:contentTypeDescription="Create a new document." ma:contentTypeScope="" ma:versionID="d21813bd7e727c2d32b0a0acd1fae4f3">
  <xsd:schema xmlns:xsd="http://www.w3.org/2001/XMLSchema" xmlns:xs="http://www.w3.org/2001/XMLSchema" xmlns:p="http://schemas.microsoft.com/office/2006/metadata/properties" xmlns:ns3="2ba0f4b2-f20b-4733-b495-facad9f15dbc" xmlns:ns4="b57c2d7b-a326-49bf-98fe-1963118caac5" targetNamespace="http://schemas.microsoft.com/office/2006/metadata/properties" ma:root="true" ma:fieldsID="f31ea955975fa7257ea564aa55f089cf" ns3:_="" ns4:_="">
    <xsd:import namespace="2ba0f4b2-f20b-4733-b495-facad9f15dbc"/>
    <xsd:import namespace="b57c2d7b-a326-49bf-98fe-1963118c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0f4b2-f20b-4733-b495-facad9f15d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c2d7b-a326-49bf-98fe-1963118caac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DA5015-1157-4DDC-A5E4-0507ADC42148}">
  <ds:schemaRefs>
    <ds:schemaRef ds:uri="http://schemas.openxmlformats.org/package/2006/metadata/core-properties"/>
    <ds:schemaRef ds:uri="http://schemas.microsoft.com/office/2006/documentManagement/types"/>
    <ds:schemaRef ds:uri="2ba0f4b2-f20b-4733-b495-facad9f15dbc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b57c2d7b-a326-49bf-98fe-1963118caac5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5BE55C0-3124-422D-B9EB-FCDC9D6EA7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C02E66-D012-43CF-A113-5302E7B6D8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a0f4b2-f20b-4733-b495-facad9f15dbc"/>
    <ds:schemaRef ds:uri="b57c2d7b-a326-49bf-98fe-1963118c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tmason</dc:creator>
  <cp:lastModifiedBy>Author</cp:lastModifiedBy>
  <dcterms:created xsi:type="dcterms:W3CDTF">2022-04-11T14:40:03Z</dcterms:created>
  <dcterms:modified xsi:type="dcterms:W3CDTF">2022-10-10T12:07:10Z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0x0101001212F0C9235F054B9B1687E92ED49EBB</vt:lpwstr>
  </property>
</Properties>
</file>